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activeTab="0"/>
  </bookViews>
  <sheets>
    <sheet name="Ark1" sheetId="1" r:id="rId1"/>
    <sheet name="Ark3" sheetId="2" r:id="rId2"/>
    <sheet name="Ark4" sheetId="3" r:id="rId3"/>
    <sheet name="Ark5" sheetId="4" r:id="rId4"/>
    <sheet name="Ark6" sheetId="5" r:id="rId5"/>
    <sheet name="Ark7" sheetId="6" r:id="rId6"/>
    <sheet name="Ark8" sheetId="7" r:id="rId7"/>
    <sheet name="Ark9" sheetId="8" r:id="rId8"/>
    <sheet name="Ark10" sheetId="9" r:id="rId9"/>
    <sheet name="Ark11" sheetId="10" r:id="rId10"/>
    <sheet name="Ark12" sheetId="11" r:id="rId11"/>
    <sheet name="Ark13" sheetId="12" r:id="rId12"/>
    <sheet name="Ark14" sheetId="13" r:id="rId13"/>
    <sheet name="Ark15" sheetId="14" r:id="rId14"/>
    <sheet name="Ark16" sheetId="15" r:id="rId15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<sst xmlns="http://schemas.openxmlformats.org/spreadsheetml/2006/main" count="60" uniqueCount="57">
  <si>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Publikasjon nr 13 </t>
  </si>
  <si>
    <t>Belysningsøkonomi</t>
  </si>
  <si>
    <t>Prosjekt:</t>
  </si>
  <si>
    <t>Dato:</t>
  </si>
  <si>
    <t>Generelle forutsetninger</t>
  </si>
  <si>
    <t xml:space="preserve">2.1.1       Kalkulasjonsrente </t>
  </si>
  <si>
    <t>%</t>
  </si>
  <si>
    <t>2.1.2 a    Avskrivningstid installasjon</t>
  </si>
  <si>
    <t>år</t>
  </si>
  <si>
    <t>2.1.2 b    Avskrivningstid armatur</t>
  </si>
  <si>
    <t>2.2.1       Energipris</t>
  </si>
  <si>
    <t>kr/kWh</t>
  </si>
  <si>
    <t>2.2.2       Effektpris</t>
  </si>
  <si>
    <t>2.3.1       Andel som bidrar til romoppvarming</t>
  </si>
  <si>
    <t>2.3.2       Andel toppbelastning effekt</t>
  </si>
  <si>
    <t>Areal</t>
  </si>
  <si>
    <t>Beskrivelse alternative løsninger</t>
  </si>
  <si>
    <t>I</t>
  </si>
  <si>
    <t>II</t>
  </si>
  <si>
    <t>III</t>
  </si>
  <si>
    <t>IV</t>
  </si>
  <si>
    <t>V</t>
  </si>
  <si>
    <t>2.4.1    Antall armaturer</t>
  </si>
  <si>
    <t>2.4.2    Armaturpris</t>
  </si>
  <si>
    <t>2.4.3    Antall lyskilder pr. armatur</t>
  </si>
  <si>
    <t>2.4.4    Monteringskostnader pr. armatur</t>
  </si>
  <si>
    <t>2.4.5    Lyskildepris</t>
  </si>
  <si>
    <t>2.4.6    Tennerpris</t>
  </si>
  <si>
    <t>2.4.7    Utskiftningskostnader lyskilde + tenner</t>
  </si>
  <si>
    <t>2.4.8    Lyskilde levetid</t>
  </si>
  <si>
    <t>2.4.9    Rengjøringskostnader pr. armatur</t>
  </si>
  <si>
    <t>2.4.10   Antall rengjøringer pr. år</t>
  </si>
  <si>
    <t xml:space="preserve">2.4.11   Effektbehov pr. armatur inkl. reaktor </t>
  </si>
  <si>
    <t>2.4.12   Andre kostnader</t>
  </si>
  <si>
    <t>2.4.13   Andre besparelser</t>
  </si>
  <si>
    <t>Beregninger årlige kostnader</t>
  </si>
  <si>
    <t>2.5.1 a  Investering Anlegg</t>
  </si>
  <si>
    <t>2.5.1 b  Installasjon</t>
  </si>
  <si>
    <t>SUM INVESTERING</t>
  </si>
  <si>
    <t>2.5.2   Årlig kapitalkostnader</t>
  </si>
  <si>
    <t>2.5.3   Årlig Energikostnad</t>
  </si>
  <si>
    <t>2.5.4   Årlig Effektkostnad</t>
  </si>
  <si>
    <t>2.5.5   Årlig Lyskildekostnad</t>
  </si>
  <si>
    <t>2.5.6   Årlig Rengjøringskostnad</t>
  </si>
  <si>
    <t>2.5.7   Følgekostnader</t>
  </si>
  <si>
    <t>SUM DRIFTKOSTNADER</t>
  </si>
  <si>
    <t>2.5.8    Årskostnader totalt</t>
  </si>
  <si>
    <t>2.5.10  Nåverdi ift. eksisterende anlegg</t>
  </si>
  <si>
    <t>5. Utgave</t>
  </si>
  <si>
    <t>2.3.3       Brukstimer pr. år</t>
  </si>
  <si>
    <t>2.1.3       Diskonteringsfaktor (armaturer)</t>
  </si>
  <si>
    <t>2.5.9    Inntjeningstid ( i forhold til alt.1)</t>
  </si>
  <si>
    <t>kr/kW</t>
  </si>
  <si>
    <t>7.</t>
  </si>
  <si>
    <t>18.12..2017</t>
  </si>
  <si>
    <t>EKS</t>
  </si>
  <si>
    <t>NY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</si>
</sst>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0"/>
    <numFmt numFmtId="181" formatCode="d\ mmmm\ yyyy"/>
    <numFmt numFmtId="182" formatCode="dd/mm"/>
    <numFmt numFmtId="183" formatCode="0.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9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3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11" xfId="0" applyNumberFormat="1" applyBorder="1" applyAlignment="1">
      <alignment/>
    </xf>
    <xf numFmtId="0" fontId="5" fillId="33" borderId="12" xfId="0" applyFont="1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33" borderId="11" xfId="0" applyFill="1" applyBorder="1" applyAlignment="1">
      <alignment horizontal="center"/>
    </xf>
    <xf numFmtId="180" fontId="0" fillId="33" borderId="13" xfId="0" applyNumberFormat="1" applyFill="1" applyBorder="1" applyAlignment="1" applyProtection="1">
      <alignment/>
      <protection/>
    </xf>
    <xf numFmtId="0" fontId="0" fillId="33" borderId="13" xfId="0" applyFill="1" applyBorder="1" applyAlignment="1">
      <alignment/>
    </xf>
    <xf numFmtId="0" fontId="8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181" fontId="0" fillId="34" borderId="14" xfId="0" applyNumberFormat="1" applyFill="1" applyBorder="1" applyAlignment="1">
      <alignment/>
    </xf>
    <xf numFmtId="0" fontId="5" fillId="34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10" fillId="34" borderId="15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0" fontId="9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49" fontId="7" fillId="34" borderId="16" xfId="0" applyNumberFormat="1" applyFont="1" applyFill="1" applyBorder="1" applyAlignment="1" applyProtection="1">
      <alignment horizontal="center"/>
      <protection locked="0"/>
    </xf>
    <xf numFmtId="49" fontId="7" fillId="34" borderId="19" xfId="0" applyNumberFormat="1" applyFont="1" applyFill="1" applyBorder="1" applyAlignment="1" applyProtection="1">
      <alignment horizontal="center"/>
      <protection locked="0"/>
    </xf>
    <xf numFmtId="49" fontId="7" fillId="34" borderId="17" xfId="0" applyNumberFormat="1" applyFont="1" applyFill="1" applyBorder="1" applyAlignment="1" applyProtection="1">
      <alignment horizontal="center"/>
      <protection locked="0"/>
    </xf>
    <xf numFmtId="49" fontId="7" fillId="34" borderId="18" xfId="0" applyNumberFormat="1" applyFont="1" applyFill="1" applyBorder="1" applyAlignment="1" applyProtection="1">
      <alignment horizontal="center"/>
      <protection locked="0"/>
    </xf>
    <xf numFmtId="0" fontId="11" fillId="35" borderId="20" xfId="0" applyFont="1" applyFill="1" applyBorder="1" applyAlignment="1" applyProtection="1">
      <alignment/>
      <protection locked="0"/>
    </xf>
    <xf numFmtId="0" fontId="11" fillId="35" borderId="21" xfId="0" applyFont="1" applyFill="1" applyBorder="1" applyAlignment="1" applyProtection="1">
      <alignment/>
      <protection locked="0"/>
    </xf>
    <xf numFmtId="49" fontId="12" fillId="35" borderId="22" xfId="0" applyNumberFormat="1" applyFont="1" applyFill="1" applyBorder="1" applyAlignment="1" applyProtection="1">
      <alignment horizontal="center"/>
      <protection/>
    </xf>
    <xf numFmtId="0" fontId="12" fillId="35" borderId="22" xfId="0" applyFont="1" applyFill="1" applyBorder="1" applyAlignment="1" applyProtection="1">
      <alignment horizontal="center"/>
      <protection/>
    </xf>
    <xf numFmtId="1" fontId="11" fillId="35" borderId="23" xfId="0" applyNumberFormat="1" applyFont="1" applyFill="1" applyBorder="1" applyAlignment="1" applyProtection="1">
      <alignment/>
      <protection/>
    </xf>
    <xf numFmtId="0" fontId="10" fillId="34" borderId="24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8" fillId="34" borderId="25" xfId="0" applyNumberFormat="1" applyFont="1" applyFill="1" applyBorder="1" applyAlignment="1" applyProtection="1">
      <alignment horizontal="left"/>
      <protection locked="0"/>
    </xf>
    <xf numFmtId="49" fontId="4" fillId="34" borderId="25" xfId="0" applyNumberFormat="1" applyFon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1" fontId="11" fillId="35" borderId="13" xfId="0" applyNumberFormat="1" applyFont="1" applyFill="1" applyBorder="1" applyAlignment="1" applyProtection="1">
      <alignment/>
      <protection/>
    </xf>
    <xf numFmtId="1" fontId="11" fillId="35" borderId="10" xfId="0" applyNumberFormat="1" applyFont="1" applyFill="1" applyBorder="1" applyAlignment="1" applyProtection="1">
      <alignment/>
      <protection/>
    </xf>
    <xf numFmtId="1" fontId="11" fillId="35" borderId="23" xfId="0" applyNumberFormat="1" applyFont="1" applyFill="1" applyBorder="1" applyAlignment="1" applyProtection="1">
      <alignment/>
      <protection/>
    </xf>
    <xf numFmtId="1" fontId="11" fillId="35" borderId="23" xfId="0" applyNumberFormat="1" applyFont="1" applyFill="1" applyBorder="1" applyAlignment="1" applyProtection="1">
      <alignment/>
      <protection locked="0"/>
    </xf>
    <xf numFmtId="1" fontId="11" fillId="35" borderId="13" xfId="0" applyNumberFormat="1" applyFont="1" applyFill="1" applyBorder="1" applyAlignment="1" applyProtection="1">
      <alignment/>
      <protection locked="0"/>
    </xf>
    <xf numFmtId="1" fontId="11" fillId="35" borderId="10" xfId="0" applyNumberFormat="1" applyFont="1" applyFill="1" applyBorder="1" applyAlignment="1" applyProtection="1">
      <alignment/>
      <protection locked="0"/>
    </xf>
    <xf numFmtId="1" fontId="11" fillId="35" borderId="23" xfId="0" applyNumberFormat="1" applyFont="1" applyFill="1" applyBorder="1" applyAlignment="1" applyProtection="1">
      <alignment/>
      <protection locked="0"/>
    </xf>
    <xf numFmtId="1" fontId="11" fillId="35" borderId="26" xfId="0" applyNumberFormat="1" applyFont="1" applyFill="1" applyBorder="1" applyAlignment="1" applyProtection="1">
      <alignment/>
      <protection locked="0"/>
    </xf>
    <xf numFmtId="1" fontId="11" fillId="35" borderId="27" xfId="0" applyNumberFormat="1" applyFont="1" applyFill="1" applyBorder="1" applyAlignment="1" applyProtection="1">
      <alignment/>
      <protection locked="0"/>
    </xf>
    <xf numFmtId="1" fontId="11" fillId="35" borderId="25" xfId="0" applyNumberFormat="1" applyFont="1" applyFill="1" applyBorder="1" applyAlignment="1" applyProtection="1">
      <alignment/>
      <protection locked="0"/>
    </xf>
    <xf numFmtId="1" fontId="11" fillId="35" borderId="26" xfId="0" applyNumberFormat="1" applyFont="1" applyFill="1" applyBorder="1" applyAlignment="1" applyProtection="1">
      <alignment/>
      <protection locked="0"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10" fillId="34" borderId="15" xfId="0" applyFont="1" applyFill="1" applyBorder="1" applyAlignment="1">
      <alignment horizontal="left"/>
    </xf>
    <xf numFmtId="14" fontId="15" fillId="34" borderId="28" xfId="0" applyNumberFormat="1" applyFont="1" applyFill="1" applyBorder="1" applyAlignment="1">
      <alignment horizontal="center"/>
    </xf>
    <xf numFmtId="0" fontId="10" fillId="34" borderId="29" xfId="0" applyFont="1" applyFill="1" applyBorder="1" applyAlignment="1">
      <alignment horizontal="left"/>
    </xf>
    <xf numFmtId="49" fontId="1" fillId="34" borderId="25" xfId="0" applyNumberFormat="1" applyFont="1" applyFill="1" applyBorder="1" applyAlignment="1" applyProtection="1">
      <alignment horizontal="right"/>
      <protection locked="0"/>
    </xf>
    <xf numFmtId="14" fontId="1" fillId="34" borderId="27" xfId="0" applyNumberFormat="1" applyFont="1" applyFill="1" applyBorder="1" applyAlignment="1" applyProtection="1">
      <alignment horizontal="center"/>
      <protection locked="0"/>
    </xf>
    <xf numFmtId="0" fontId="4" fillId="34" borderId="25" xfId="0" applyFont="1" applyFill="1" applyBorder="1" applyAlignment="1" applyProtection="1">
      <alignment horizontal="left"/>
      <protection locked="0"/>
    </xf>
    <xf numFmtId="0" fontId="13" fillId="34" borderId="25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1" fontId="11" fillId="35" borderId="22" xfId="0" applyNumberFormat="1" applyFont="1" applyFill="1" applyBorder="1" applyAlignment="1" applyProtection="1">
      <alignment/>
      <protection/>
    </xf>
    <xf numFmtId="1" fontId="11" fillId="35" borderId="30" xfId="0" applyNumberFormat="1" applyFont="1" applyFill="1" applyBorder="1" applyAlignment="1" applyProtection="1">
      <alignment/>
      <protection/>
    </xf>
    <xf numFmtId="1" fontId="11" fillId="35" borderId="31" xfId="0" applyNumberFormat="1" applyFont="1" applyFill="1" applyBorder="1" applyAlignment="1" applyProtection="1">
      <alignment/>
      <protection/>
    </xf>
    <xf numFmtId="1" fontId="11" fillId="35" borderId="22" xfId="0" applyNumberFormat="1" applyFont="1" applyFill="1" applyBorder="1" applyAlignment="1" applyProtection="1">
      <alignment/>
      <protection/>
    </xf>
    <xf numFmtId="49" fontId="0" fillId="33" borderId="10" xfId="0" applyNumberFormat="1" applyFont="1" applyFill="1" applyBorder="1" applyAlignment="1">
      <alignment/>
    </xf>
    <xf numFmtId="1" fontId="0" fillId="35" borderId="10" xfId="47" applyNumberFormat="1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180" fontId="0" fillId="35" borderId="10" xfId="0" applyNumberFormat="1" applyFont="1" applyFill="1" applyBorder="1" applyAlignment="1" applyProtection="1">
      <alignment/>
      <protection/>
    </xf>
    <xf numFmtId="2" fontId="0" fillId="35" borderId="10" xfId="47" applyNumberFormat="1" applyFont="1" applyFill="1" applyBorder="1" applyAlignment="1" applyProtection="1">
      <alignment/>
      <protection locked="0"/>
    </xf>
    <xf numFmtId="183" fontId="11" fillId="35" borderId="23" xfId="0" applyNumberFormat="1" applyFont="1" applyFill="1" applyBorder="1" applyAlignment="1" applyProtection="1">
      <alignment/>
      <protection locked="0"/>
    </xf>
    <xf numFmtId="183" fontId="11" fillId="35" borderId="13" xfId="0" applyNumberFormat="1" applyFont="1" applyFill="1" applyBorder="1" applyAlignment="1" applyProtection="1">
      <alignment/>
      <protection locked="0"/>
    </xf>
    <xf numFmtId="0" fontId="16" fillId="34" borderId="0" xfId="0" applyFont="1" applyFill="1" applyBorder="1" applyAlignment="1">
      <alignment horizontal="center"/>
    </xf>
    <xf numFmtId="0" fontId="11" fillId="35" borderId="23" xfId="0" applyFont="1" applyFill="1" applyBorder="1" applyAlignment="1" applyProtection="1">
      <alignment/>
      <protection/>
    </xf>
    <xf numFmtId="0" fontId="11" fillId="35" borderId="19" xfId="0" applyFont="1" applyFill="1" applyBorder="1" applyAlignment="1" applyProtection="1">
      <alignment/>
      <protection locked="0"/>
    </xf>
    <xf numFmtId="0" fontId="11" fillId="35" borderId="23" xfId="0" applyFont="1" applyFill="1" applyBorder="1" applyAlignment="1" applyProtection="1">
      <alignment/>
      <protection/>
    </xf>
    <xf numFmtId="0" fontId="11" fillId="35" borderId="18" xfId="0" applyFont="1" applyFill="1" applyBorder="1" applyAlignment="1" applyProtection="1">
      <alignment/>
      <protection locked="0"/>
    </xf>
    <xf numFmtId="0" fontId="11" fillId="35" borderId="32" xfId="0" applyFont="1" applyFill="1" applyBorder="1" applyAlignment="1" applyProtection="1">
      <alignment/>
      <protection locked="0"/>
    </xf>
    <xf numFmtId="0" fontId="11" fillId="35" borderId="33" xfId="0" applyFont="1" applyFill="1" applyBorder="1" applyAlignment="1" applyProtection="1">
      <alignment/>
      <protection locked="0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showRowColHeaders="0" tabSelected="1" showOutlineSymbols="0" zoomScalePageLayoutView="0" workbookViewId="0" topLeftCell="A10">
      <selection activeCell="G24" sqref="G24"/>
    </sheetView>
  </sheetViews>
  <sheetFormatPr defaultColWidth="8.8515625" defaultRowHeight="12.75"/>
  <cols>
    <col min="1" max="1" width="1.28515625" style="7" customWidth="1"/>
    <col min="2" max="3" width="8.8515625" style="0" customWidth="1"/>
    <col min="4" max="4" width="9.28125" style="0" customWidth="1"/>
    <col min="5" max="5" width="8.8515625" style="0" customWidth="1"/>
    <col min="6" max="6" width="8.421875" style="0" customWidth="1"/>
    <col min="7" max="7" width="8.00390625" style="0" customWidth="1"/>
    <col min="8" max="8" width="8.140625" style="0" customWidth="1"/>
    <col min="9" max="9" width="8.28125" style="0" customWidth="1"/>
    <col min="10" max="10" width="10.28125" style="7" customWidth="1"/>
  </cols>
  <sheetData>
    <row r="1" spans="1:10" ht="7.5" customHeight="1" thickBot="1">
      <c r="A1" s="8"/>
      <c r="J1" s="8"/>
    </row>
    <row r="2" spans="1:10" ht="16.5" customHeight="1">
      <c r="A2" s="9"/>
      <c r="B2" s="41" t="s">
        <v>0</v>
      </c>
      <c r="C2" s="18"/>
      <c r="D2" s="18"/>
      <c r="E2" s="19"/>
      <c r="F2" s="20"/>
      <c r="G2" s="21"/>
      <c r="H2" s="19"/>
      <c r="I2" s="19"/>
      <c r="J2" s="67"/>
    </row>
    <row r="3" spans="2:10" ht="24.75" customHeight="1">
      <c r="B3" s="23"/>
      <c r="C3" s="24"/>
      <c r="D3" s="63"/>
      <c r="E3" s="25"/>
      <c r="F3" s="64" t="s">
        <v>1</v>
      </c>
      <c r="G3" s="42"/>
      <c r="H3" s="22"/>
      <c r="I3" s="43"/>
      <c r="J3" s="26"/>
    </row>
    <row r="4" spans="2:10" ht="18" customHeight="1">
      <c r="B4" s="66"/>
      <c r="C4" s="65"/>
      <c r="D4" s="63"/>
      <c r="E4" s="85" t="s">
        <v>53</v>
      </c>
      <c r="F4" s="64" t="s">
        <v>48</v>
      </c>
      <c r="G4" s="42"/>
      <c r="H4" s="22"/>
      <c r="I4" s="43"/>
      <c r="J4" s="26"/>
    </row>
    <row r="5" spans="2:10" ht="19.5" thickBot="1">
      <c r="B5" s="68" t="s">
        <v>2</v>
      </c>
      <c r="C5" s="71"/>
      <c r="D5" s="71"/>
      <c r="E5" s="72"/>
      <c r="F5" s="44"/>
      <c r="G5" s="45"/>
      <c r="H5" s="46"/>
      <c r="I5" s="69" t="s">
        <v>3</v>
      </c>
      <c r="J5" s="70" t="s">
        <v>54</v>
      </c>
    </row>
    <row r="6" spans="2:10" ht="16.5" thickBot="1">
      <c r="B6" s="1"/>
      <c r="C6" s="1"/>
      <c r="D6" s="1"/>
      <c r="E6" s="2"/>
      <c r="F6" s="2"/>
      <c r="G6" s="3"/>
      <c r="H6" s="2"/>
      <c r="I6" s="2"/>
      <c r="J6" s="15"/>
    </row>
    <row r="7" spans="2:10" ht="16.5" thickBot="1">
      <c r="B7" s="27" t="s">
        <v>4</v>
      </c>
      <c r="C7" s="28"/>
      <c r="D7" s="28"/>
      <c r="E7" s="29"/>
      <c r="F7" s="29"/>
      <c r="G7" s="30"/>
      <c r="H7" s="29"/>
      <c r="I7" s="29"/>
      <c r="J7" s="31"/>
    </row>
    <row r="8" spans="2:10" ht="12.75">
      <c r="B8" s="78" t="s">
        <v>5</v>
      </c>
      <c r="C8" s="78"/>
      <c r="D8" s="78"/>
      <c r="E8" s="13"/>
      <c r="F8" s="13"/>
      <c r="G8" s="79">
        <v>2</v>
      </c>
      <c r="H8" s="12" t="s">
        <v>6</v>
      </c>
      <c r="I8" s="5"/>
      <c r="J8" s="16"/>
    </row>
    <row r="9" spans="2:10" ht="12.75">
      <c r="B9" s="78" t="s">
        <v>7</v>
      </c>
      <c r="C9" s="12"/>
      <c r="D9" s="12"/>
      <c r="E9" s="13"/>
      <c r="F9" s="13"/>
      <c r="G9" s="79">
        <v>10</v>
      </c>
      <c r="H9" s="12" t="s">
        <v>8</v>
      </c>
      <c r="I9" s="4"/>
      <c r="J9" s="17"/>
    </row>
    <row r="10" spans="2:10" ht="12.75">
      <c r="B10" s="12" t="s">
        <v>9</v>
      </c>
      <c r="C10" s="12"/>
      <c r="D10" s="12"/>
      <c r="E10" s="13"/>
      <c r="F10" s="13"/>
      <c r="G10" s="80">
        <v>10</v>
      </c>
      <c r="H10" s="12" t="s">
        <v>8</v>
      </c>
      <c r="I10" s="5"/>
      <c r="J10" s="14"/>
    </row>
    <row r="11" spans="2:10" ht="12.75">
      <c r="B11" s="12" t="s">
        <v>50</v>
      </c>
      <c r="C11" s="12"/>
      <c r="D11" s="12"/>
      <c r="E11" s="13"/>
      <c r="F11" s="13"/>
      <c r="G11" s="81">
        <f>PRODUCT(G8/100,POWER(1+G8/100,G10))/(POWER(1+G8/100,G10)-1)</f>
        <v>0.11132652786531647</v>
      </c>
      <c r="H11" s="12"/>
      <c r="I11" s="5"/>
      <c r="J11" s="14"/>
    </row>
    <row r="12" spans="2:10" ht="12.75">
      <c r="B12" s="12" t="s">
        <v>10</v>
      </c>
      <c r="C12" s="12"/>
      <c r="D12" s="12"/>
      <c r="E12" s="13"/>
      <c r="F12" s="13"/>
      <c r="G12" s="82">
        <v>1.2</v>
      </c>
      <c r="H12" s="12" t="s">
        <v>11</v>
      </c>
      <c r="I12" s="4"/>
      <c r="J12" s="17"/>
    </row>
    <row r="13" spans="2:10" ht="12.75">
      <c r="B13" s="12" t="s">
        <v>12</v>
      </c>
      <c r="C13" s="12"/>
      <c r="D13" s="12"/>
      <c r="E13" s="13"/>
      <c r="F13" s="13"/>
      <c r="G13" s="80">
        <v>0</v>
      </c>
      <c r="H13" s="12" t="s">
        <v>52</v>
      </c>
      <c r="I13" s="5"/>
      <c r="J13" s="14"/>
    </row>
    <row r="14" spans="2:10" ht="12.75">
      <c r="B14" s="12" t="s">
        <v>13</v>
      </c>
      <c r="C14" s="12"/>
      <c r="D14" s="12"/>
      <c r="E14" s="13"/>
      <c r="F14" s="13"/>
      <c r="G14" s="79">
        <v>0</v>
      </c>
      <c r="H14" s="12" t="s">
        <v>6</v>
      </c>
      <c r="I14" s="4"/>
      <c r="J14" s="17"/>
    </row>
    <row r="15" spans="2:10" ht="12.75">
      <c r="B15" s="12" t="s">
        <v>14</v>
      </c>
      <c r="C15" s="12"/>
      <c r="D15" s="12"/>
      <c r="E15" s="13"/>
      <c r="F15" s="13"/>
      <c r="G15" s="80">
        <v>0</v>
      </c>
      <c r="H15" s="12" t="s">
        <v>6</v>
      </c>
      <c r="I15" s="5"/>
      <c r="J15" s="14"/>
    </row>
    <row r="16" spans="2:10" ht="12.75">
      <c r="B16" s="12" t="s">
        <v>49</v>
      </c>
      <c r="C16" s="12"/>
      <c r="D16" s="12"/>
      <c r="E16" s="13"/>
      <c r="F16" s="13">
        <v>3600</v>
      </c>
      <c r="G16" s="80">
        <v>3600</v>
      </c>
      <c r="H16" s="12">
        <v>0</v>
      </c>
      <c r="I16" s="4">
        <v>0</v>
      </c>
      <c r="J16" s="17">
        <v>0</v>
      </c>
    </row>
    <row r="17" spans="2:10" ht="12.75">
      <c r="B17" s="12" t="s">
        <v>15</v>
      </c>
      <c r="C17" s="12"/>
      <c r="D17" s="12"/>
      <c r="E17" s="13"/>
      <c r="F17" s="13"/>
      <c r="G17" s="80"/>
      <c r="H17" s="12"/>
      <c r="I17" s="5"/>
      <c r="J17" s="14"/>
    </row>
    <row r="18" spans="1:10" ht="13.5" thickBot="1">
      <c r="A18" s="8"/>
      <c r="B18" s="10"/>
      <c r="C18" s="5"/>
      <c r="D18" s="5"/>
      <c r="E18" s="11"/>
      <c r="F18" s="5" t="s">
        <v>55</v>
      </c>
      <c r="G18" s="5" t="s">
        <v>56</v>
      </c>
      <c r="H18" s="5"/>
      <c r="I18" s="5"/>
      <c r="J18" s="14"/>
    </row>
    <row r="19" spans="2:10" ht="16.5" thickBot="1">
      <c r="B19" s="27" t="s">
        <v>16</v>
      </c>
      <c r="C19" s="28"/>
      <c r="D19" s="28"/>
      <c r="E19" s="29"/>
      <c r="F19" s="32" t="s">
        <v>17</v>
      </c>
      <c r="G19" s="33" t="s">
        <v>18</v>
      </c>
      <c r="H19" s="34" t="s">
        <v>19</v>
      </c>
      <c r="I19" s="33" t="s">
        <v>20</v>
      </c>
      <c r="J19" s="35" t="s">
        <v>21</v>
      </c>
    </row>
    <row r="20" spans="2:10" ht="13.5" thickBot="1">
      <c r="B20" s="47" t="s">
        <v>22</v>
      </c>
      <c r="C20" s="47"/>
      <c r="D20" s="47"/>
      <c r="E20" s="47"/>
      <c r="F20" s="37">
        <v>60</v>
      </c>
      <c r="G20" s="37">
        <v>60</v>
      </c>
      <c r="H20" s="37">
        <v>0</v>
      </c>
      <c r="I20" s="37">
        <v>0</v>
      </c>
      <c r="J20" s="36">
        <v>0</v>
      </c>
    </row>
    <row r="21" spans="2:10" ht="13.5" thickBot="1">
      <c r="B21" s="47" t="s">
        <v>23</v>
      </c>
      <c r="C21" s="47"/>
      <c r="D21" s="47"/>
      <c r="E21" s="47"/>
      <c r="F21" s="37">
        <v>0</v>
      </c>
      <c r="G21" s="37">
        <v>895</v>
      </c>
      <c r="H21" s="37">
        <v>0</v>
      </c>
      <c r="I21" s="37">
        <v>0</v>
      </c>
      <c r="J21" s="36">
        <v>0</v>
      </c>
    </row>
    <row r="22" spans="2:10" ht="13.5" thickBot="1">
      <c r="B22" s="47" t="s">
        <v>24</v>
      </c>
      <c r="C22" s="47"/>
      <c r="D22" s="47"/>
      <c r="E22" s="47"/>
      <c r="F22" s="37">
        <v>2</v>
      </c>
      <c r="G22" s="37">
        <v>1</v>
      </c>
      <c r="H22" s="37">
        <v>0</v>
      </c>
      <c r="I22" s="37">
        <v>0</v>
      </c>
      <c r="J22" s="36">
        <v>0</v>
      </c>
    </row>
    <row r="23" spans="2:10" ht="13.5" thickBot="1">
      <c r="B23" s="47" t="s">
        <v>25</v>
      </c>
      <c r="C23" s="47"/>
      <c r="D23" s="47"/>
      <c r="E23" s="47"/>
      <c r="F23" s="37">
        <v>0</v>
      </c>
      <c r="G23" s="37">
        <v>900</v>
      </c>
      <c r="H23" s="37">
        <v>0</v>
      </c>
      <c r="I23" s="37">
        <v>0</v>
      </c>
      <c r="J23" s="36">
        <v>0</v>
      </c>
    </row>
    <row r="24" spans="2:10" ht="13.5" thickBot="1">
      <c r="B24" s="47" t="s">
        <v>26</v>
      </c>
      <c r="C24" s="47"/>
      <c r="D24" s="47"/>
      <c r="E24" s="47"/>
      <c r="F24" s="37">
        <v>0</v>
      </c>
      <c r="G24" s="37">
        <v>0</v>
      </c>
      <c r="H24" s="37">
        <v>0</v>
      </c>
      <c r="I24" s="37">
        <v>0</v>
      </c>
      <c r="J24" s="36">
        <v>0</v>
      </c>
    </row>
    <row r="25" spans="2:10" ht="13.5" thickBot="1">
      <c r="B25" s="47" t="s">
        <v>27</v>
      </c>
      <c r="C25" s="47"/>
      <c r="D25" s="47"/>
      <c r="E25" s="47"/>
      <c r="F25" s="37">
        <v>20</v>
      </c>
      <c r="G25" s="37">
        <v>0</v>
      </c>
      <c r="H25" s="37">
        <v>0</v>
      </c>
      <c r="I25" s="37">
        <v>0</v>
      </c>
      <c r="J25" s="36">
        <v>0</v>
      </c>
    </row>
    <row r="26" spans="2:10" ht="13.5" thickBot="1">
      <c r="B26" s="47" t="s">
        <v>28</v>
      </c>
      <c r="C26" s="47"/>
      <c r="D26" s="47"/>
      <c r="E26" s="47"/>
      <c r="F26" s="37">
        <v>200</v>
      </c>
      <c r="G26" s="37">
        <v>0</v>
      </c>
      <c r="H26" s="37">
        <v>0</v>
      </c>
      <c r="I26" s="37">
        <v>0</v>
      </c>
      <c r="J26" s="36">
        <v>0</v>
      </c>
    </row>
    <row r="27" spans="2:10" ht="13.5" thickBot="1">
      <c r="B27" s="47" t="s">
        <v>29</v>
      </c>
      <c r="C27" s="47"/>
      <c r="D27" s="47"/>
      <c r="E27" s="47"/>
      <c r="F27" s="37">
        <v>12000</v>
      </c>
      <c r="G27" s="37">
        <v>50000</v>
      </c>
      <c r="H27" s="37">
        <v>0</v>
      </c>
      <c r="I27" s="37">
        <v>0</v>
      </c>
      <c r="J27" s="36">
        <v>0</v>
      </c>
    </row>
    <row r="28" spans="2:10" ht="13.5" thickBot="1">
      <c r="B28" s="47" t="s">
        <v>30</v>
      </c>
      <c r="C28" s="47"/>
      <c r="D28" s="47"/>
      <c r="E28" s="47"/>
      <c r="F28" s="37">
        <v>50</v>
      </c>
      <c r="G28" s="37">
        <v>50</v>
      </c>
      <c r="H28" s="37">
        <v>0</v>
      </c>
      <c r="I28" s="37">
        <v>0</v>
      </c>
      <c r="J28" s="36">
        <v>0</v>
      </c>
    </row>
    <row r="29" spans="2:10" ht="13.5" thickBot="1">
      <c r="B29" s="47" t="s">
        <v>31</v>
      </c>
      <c r="C29" s="47"/>
      <c r="D29" s="47"/>
      <c r="E29" s="47"/>
      <c r="F29" s="37">
        <v>0.2</v>
      </c>
      <c r="G29" s="37">
        <v>0.2</v>
      </c>
      <c r="H29" s="37">
        <v>0</v>
      </c>
      <c r="I29" s="37">
        <v>0</v>
      </c>
      <c r="J29" s="36">
        <v>0</v>
      </c>
    </row>
    <row r="30" spans="2:10" ht="13.5" thickBot="1">
      <c r="B30" s="47" t="s">
        <v>32</v>
      </c>
      <c r="C30" s="47"/>
      <c r="D30" s="47"/>
      <c r="E30" s="47"/>
      <c r="F30" s="37">
        <v>250</v>
      </c>
      <c r="G30" s="37">
        <v>70</v>
      </c>
      <c r="H30" s="37">
        <v>0</v>
      </c>
      <c r="I30" s="37">
        <v>0</v>
      </c>
      <c r="J30" s="36">
        <v>0</v>
      </c>
    </row>
    <row r="31" spans="2:10" ht="13.5" thickBot="1">
      <c r="B31" s="47" t="s">
        <v>33</v>
      </c>
      <c r="C31" s="47"/>
      <c r="D31" s="47"/>
      <c r="E31" s="47"/>
      <c r="F31" s="90">
        <v>0</v>
      </c>
      <c r="G31" s="90"/>
      <c r="H31" s="90">
        <v>0</v>
      </c>
      <c r="I31" s="37">
        <v>0</v>
      </c>
      <c r="J31" s="36">
        <v>0</v>
      </c>
    </row>
    <row r="32" spans="2:10" ht="13.5" thickBot="1">
      <c r="B32" s="47" t="s">
        <v>34</v>
      </c>
      <c r="C32" s="47"/>
      <c r="D32" s="47"/>
      <c r="E32" s="47"/>
      <c r="F32" s="91">
        <v>0</v>
      </c>
      <c r="G32" s="91">
        <v>0</v>
      </c>
      <c r="H32" s="91">
        <v>0</v>
      </c>
      <c r="I32" s="87">
        <v>0</v>
      </c>
      <c r="J32" s="89">
        <v>0</v>
      </c>
    </row>
    <row r="33" spans="2:10" ht="13.5" thickBot="1">
      <c r="B33" s="48"/>
      <c r="C33" s="48"/>
      <c r="D33" s="48"/>
      <c r="E33" s="48"/>
      <c r="F33" s="88"/>
      <c r="G33" s="86"/>
      <c r="H33" s="86"/>
      <c r="I33" s="86"/>
      <c r="J33" s="86"/>
    </row>
    <row r="34" spans="2:10" ht="16.5" thickBot="1">
      <c r="B34" s="28" t="s">
        <v>35</v>
      </c>
      <c r="C34" s="28"/>
      <c r="D34" s="28"/>
      <c r="E34" s="29"/>
      <c r="F34" s="38"/>
      <c r="G34" s="39"/>
      <c r="H34" s="39"/>
      <c r="I34" s="39"/>
      <c r="J34" s="39"/>
    </row>
    <row r="35" spans="2:10" ht="12.75">
      <c r="B35" s="49" t="s">
        <v>36</v>
      </c>
      <c r="C35" s="49"/>
      <c r="D35" s="49"/>
      <c r="E35" s="49"/>
      <c r="F35" s="77">
        <f>PRODUCT(F20,F21)+PRODUCT(F22,F20,F24)+PRODUCT(F22,F20,F25)</f>
        <v>2400</v>
      </c>
      <c r="G35" s="75">
        <f>PRODUCT(G20,G21)+PRODUCT(G22,G20,G24)+PRODUCT(G22,G20,G25)</f>
        <v>53700</v>
      </c>
      <c r="H35" s="76">
        <f>PRODUCT(H20,H21)+PRODUCT(H22,H20,H24)+PRODUCT(H22,H20,H25)</f>
        <v>0</v>
      </c>
      <c r="I35" s="74">
        <f>PRODUCT(I20,I21)+PRODUCT(I22,I20,I24)+PRODUCT(I22,I20,I25)</f>
        <v>0</v>
      </c>
      <c r="J35" s="75">
        <f>PRODUCT(J20,J21)+PRODUCT(J22,J20,J24)+PRODUCT(J22,J20,J25)</f>
        <v>0</v>
      </c>
    </row>
    <row r="36" spans="2:10" ht="12.75">
      <c r="B36" s="49" t="s">
        <v>37</v>
      </c>
      <c r="C36" s="49"/>
      <c r="D36" s="49"/>
      <c r="E36" s="49"/>
      <c r="F36" s="40">
        <f>PRODUCT(F23,F20)+F31</f>
        <v>0</v>
      </c>
      <c r="G36" s="52">
        <f>PRODUCT(G23,G20)+G31</f>
        <v>54000</v>
      </c>
      <c r="H36" s="53">
        <f>PRODUCT(H23,H20)+H31</f>
        <v>0</v>
      </c>
      <c r="I36" s="54">
        <f>PRODUCT(I23,I20)+I31</f>
        <v>0</v>
      </c>
      <c r="J36" s="52">
        <f>PRODUCT(J23,J20)+J31</f>
        <v>0</v>
      </c>
    </row>
    <row r="37" spans="2:10" ht="12.75">
      <c r="B37" s="50"/>
      <c r="C37" s="50" t="s">
        <v>38</v>
      </c>
      <c r="D37" s="50"/>
      <c r="E37" s="73"/>
      <c r="F37" s="74">
        <f>F35+F36</f>
        <v>2400</v>
      </c>
      <c r="G37" s="75">
        <f>G35+G36</f>
        <v>107700</v>
      </c>
      <c r="H37" s="76">
        <f>H35+H36</f>
        <v>0</v>
      </c>
      <c r="I37" s="74">
        <f>I35+I36</f>
        <v>0</v>
      </c>
      <c r="J37" s="75">
        <f>J35+J36</f>
        <v>0</v>
      </c>
    </row>
    <row r="38" spans="2:10" ht="12.75">
      <c r="B38" s="49" t="s">
        <v>39</v>
      </c>
      <c r="C38" s="49"/>
      <c r="D38" s="49"/>
      <c r="E38" s="49"/>
      <c r="F38" s="40">
        <f>PRODUCT(F37,G11)</f>
        <v>267.1836668767595</v>
      </c>
      <c r="G38" s="52">
        <f>PRODUCT(G37,G11)</f>
        <v>11989.867051094583</v>
      </c>
      <c r="H38" s="53">
        <f>PRODUCT(H37,G11)</f>
        <v>0</v>
      </c>
      <c r="I38" s="54">
        <f>PRODUCT(I37,G11)</f>
        <v>0</v>
      </c>
      <c r="J38" s="52">
        <f>PRODUCT(J37,G11)</f>
        <v>0</v>
      </c>
    </row>
    <row r="39" spans="2:10" ht="12.75">
      <c r="B39" s="49"/>
      <c r="C39" s="49"/>
      <c r="D39" s="49"/>
      <c r="E39" s="49"/>
      <c r="F39" s="40"/>
      <c r="G39" s="52"/>
      <c r="H39" s="53"/>
      <c r="I39" s="54"/>
      <c r="J39" s="52"/>
    </row>
    <row r="40" spans="2:10" ht="12.75">
      <c r="B40" s="49" t="s">
        <v>40</v>
      </c>
      <c r="C40" s="49"/>
      <c r="D40" s="49"/>
      <c r="E40" s="49"/>
      <c r="F40" s="40">
        <f>PRODUCT(F30/1000,F16,F20,G12)-PRODUCT(F30/1000,F16,F20,G12,PRODUCT(0.01,G14))</f>
        <v>64800</v>
      </c>
      <c r="G40" s="52">
        <f>PRODUCT(G30/1000,G16,G20,G12)-PRODUCT(G30/1000,G16,G20,G12,PRODUCT(0.01,G14))</f>
        <v>18144</v>
      </c>
      <c r="H40" s="53">
        <f>PRODUCT(H30/1000,H16,H20,G12)-PRODUCT(H30/1000,H16,H20,G12,PRODUCT(0.01,G14))</f>
        <v>0</v>
      </c>
      <c r="I40" s="54">
        <f>PRODUCT(I30/1000,I16,I20,G12)-PRODUCT(I30/1000,I16,I20,G12,PRODUCT(0.01,G14))</f>
        <v>0</v>
      </c>
      <c r="J40" s="52">
        <f>PRODUCT(J30/1000,J16,J20,G12)-PRODUCT(J30/1000,J16,J20,G12,PRODUCT(0.01,G14))</f>
        <v>0</v>
      </c>
    </row>
    <row r="41" spans="2:10" ht="12.75">
      <c r="B41" s="49" t="s">
        <v>41</v>
      </c>
      <c r="C41" s="49"/>
      <c r="D41" s="49"/>
      <c r="E41" s="49"/>
      <c r="F41" s="40">
        <f>PRODUCT(F30,F20,G13,F16/100)</f>
        <v>0</v>
      </c>
      <c r="G41" s="52">
        <f>PRODUCT(G30,G20,G13,F16/100)</f>
        <v>0</v>
      </c>
      <c r="H41" s="53">
        <f>PRODUCT(H30,H20,G13,F16/100)</f>
        <v>0</v>
      </c>
      <c r="I41" s="54">
        <f>PRODUCT(I30,I20,G13,F16/100)</f>
        <v>0</v>
      </c>
      <c r="J41" s="52">
        <f>PRODUCT(J30,J20,G13,F16/100)</f>
        <v>0</v>
      </c>
    </row>
    <row r="42" spans="2:10" ht="12.75">
      <c r="B42" s="49" t="s">
        <v>42</v>
      </c>
      <c r="C42" s="49"/>
      <c r="D42" s="49"/>
      <c r="E42" s="49"/>
      <c r="F42" s="40">
        <f>IF(F27&gt;0,PRODUCT(F16/F27,F20,F22,F24+F25+F26),0)</f>
        <v>7920</v>
      </c>
      <c r="G42" s="52">
        <f>IF(G27&gt;0,PRODUCT(G16/G27,G20,G22,G24+G25+G26),0)</f>
        <v>0</v>
      </c>
      <c r="H42" s="53">
        <f>IF(H27&gt;0,PRODUCT(H16/H27,H20,H22,H24+H25+H26),0)</f>
        <v>0</v>
      </c>
      <c r="I42" s="54">
        <f>IF(I27&gt;0,PRODUCT(I16/I27,I20,I22,I24+I25+I26),0)</f>
        <v>0</v>
      </c>
      <c r="J42" s="52">
        <f>IF(J27&gt;0,PRODUCT(J16/J27,J20,J22,J24+J25+J26),0)</f>
        <v>0</v>
      </c>
    </row>
    <row r="43" spans="2:10" ht="12.75">
      <c r="B43" s="49" t="s">
        <v>43</v>
      </c>
      <c r="C43" s="49"/>
      <c r="D43" s="49"/>
      <c r="E43" s="49"/>
      <c r="F43" s="40">
        <f>PRODUCT(F28,F29,F20)</f>
        <v>600</v>
      </c>
      <c r="G43" s="52">
        <f>PRODUCT(G28,G29,G20)</f>
        <v>600</v>
      </c>
      <c r="H43" s="53">
        <f>PRODUCT(H28,H29,H20)</f>
        <v>0</v>
      </c>
      <c r="I43" s="54">
        <f>PRODUCT(I28,I29,I20)</f>
        <v>0</v>
      </c>
      <c r="J43" s="52">
        <f>PRODUCT(J28,J29,J20)</f>
        <v>0</v>
      </c>
    </row>
    <row r="44" spans="2:10" ht="12.75">
      <c r="B44" s="49" t="s">
        <v>44</v>
      </c>
      <c r="C44" s="49"/>
      <c r="D44" s="49"/>
      <c r="E44" s="49"/>
      <c r="F44" s="55"/>
      <c r="G44" s="56"/>
      <c r="H44" s="57"/>
      <c r="I44" s="58"/>
      <c r="J44" s="56"/>
    </row>
    <row r="45" spans="2:10" ht="12.75">
      <c r="B45" s="49"/>
      <c r="C45" s="50" t="s">
        <v>45</v>
      </c>
      <c r="D45" s="50"/>
      <c r="E45" s="49"/>
      <c r="F45" s="77">
        <f>F40+F41+F42+F43+F44</f>
        <v>73320</v>
      </c>
      <c r="G45" s="75">
        <f>G40+G41+G42+G43+G44</f>
        <v>18744</v>
      </c>
      <c r="H45" s="76">
        <f>H40+H41+H42+H43+H44</f>
        <v>0</v>
      </c>
      <c r="I45" s="74">
        <f>I40+I41+I42+I43+I44</f>
        <v>0</v>
      </c>
      <c r="J45" s="75">
        <f>J40+J41+J42+J43+J44</f>
        <v>0</v>
      </c>
    </row>
    <row r="46" spans="2:10" ht="12.75">
      <c r="B46" s="49" t="s">
        <v>46</v>
      </c>
      <c r="C46" s="49"/>
      <c r="D46" s="49"/>
      <c r="E46" s="49"/>
      <c r="F46" s="40">
        <f>F38+F45</f>
        <v>73587.18366687676</v>
      </c>
      <c r="G46" s="52">
        <f>G38+G45</f>
        <v>30733.86705109458</v>
      </c>
      <c r="H46" s="53">
        <f>H38+H45</f>
        <v>0</v>
      </c>
      <c r="I46" s="54">
        <f>I38+I45</f>
        <v>0</v>
      </c>
      <c r="J46" s="52">
        <f>J38+J45</f>
        <v>0</v>
      </c>
    </row>
    <row r="47" spans="2:10" ht="12.75">
      <c r="B47" s="49" t="s">
        <v>51</v>
      </c>
      <c r="C47" s="49"/>
      <c r="D47" s="49"/>
      <c r="E47" s="49"/>
      <c r="F47" s="83"/>
      <c r="G47" s="84">
        <f>IF(G20&gt;0,(G37-F37)/(F45-G45),0)</f>
        <v>1.9294195250659631</v>
      </c>
      <c r="H47" s="84">
        <f>IF(H20&gt;0,(H37-F37)/(F45-H45),0)</f>
        <v>0</v>
      </c>
      <c r="I47" s="84">
        <f>IF(I20&gt;0,(I37-F37)/(F45-I45),0)</f>
        <v>0</v>
      </c>
      <c r="J47" s="84">
        <f>IF(J20&gt;0,(J37-F37)/(F45-J45),0)</f>
        <v>0</v>
      </c>
    </row>
    <row r="48" spans="2:10" ht="12.75">
      <c r="B48" s="49" t="s">
        <v>47</v>
      </c>
      <c r="C48" s="49"/>
      <c r="D48" s="49"/>
      <c r="E48" s="49"/>
      <c r="F48" s="55"/>
      <c r="G48" s="56"/>
      <c r="H48" s="57"/>
      <c r="I48" s="58"/>
      <c r="J48" s="56"/>
    </row>
    <row r="49" spans="2:10" ht="13.5" thickBot="1">
      <c r="B49" s="51"/>
      <c r="C49" s="51"/>
      <c r="D49" s="51"/>
      <c r="E49" s="51"/>
      <c r="F49" s="59"/>
      <c r="G49" s="60"/>
      <c r="H49" s="61"/>
      <c r="I49" s="62"/>
      <c r="J49" s="60"/>
    </row>
    <row r="50" spans="1:10" ht="12.75">
      <c r="A50" s="8"/>
      <c r="G50" s="6"/>
      <c r="J50" s="8"/>
    </row>
  </sheetData>
  <sheetProtection/>
  <printOptions/>
  <pageMargins left="0.75" right="0.75" top="1" bottom="1" header="0.5" footer="0.5"/>
  <pageSetup horizontalDpi="300" verticalDpi="300" orientation="portrait" paperSize="9" scale="1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Jordskifteverket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Jorskifteverket</dc:creator>
  <cp:keywords/>
  <dc:description/>
  <cp:lastModifiedBy>Per</cp:lastModifiedBy>
  <cp:lastPrinted>2002-04-29T22:38:31Z</cp:lastPrinted>
  <dcterms:created xsi:type="dcterms:W3CDTF">1997-12-01T16:26:38Z</dcterms:created>
  <dcterms:modified xsi:type="dcterms:W3CDTF">2019-06-14T13:37:13Z</dcterms:modified>
  <cp:category/>
  <cp:version/>
  <cp:contentType/>
  <cp:contentStatus/>
</cp:coreProperties>
</file>